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s compartilhados\dircont\__ATFN Cursos\__Portal Convênios\"/>
    </mc:Choice>
  </mc:AlternateContent>
  <bookViews>
    <workbookView xWindow="0" yWindow="0" windowWidth="28800" windowHeight="12300"/>
  </bookViews>
  <sheets>
    <sheet name="CF - FUSP" sheetId="1" r:id="rId1"/>
  </sheets>
  <calcPr calcId="162913"/>
  <extLst>
    <ext uri="GoogleSheetsCustomDataVersion1">
      <go:sheetsCustomData xmlns:go="http://customooxmlschemas.google.com/" r:id="rId5" roundtripDataSignature="AMtx7mj+iTgmqe8mU8VSaUsBD+hF/uH0bw=="/>
    </ext>
  </extLst>
</workbook>
</file>

<file path=xl/calcChain.xml><?xml version="1.0" encoding="utf-8"?>
<calcChain xmlns="http://schemas.openxmlformats.org/spreadsheetml/2006/main">
  <c r="E83" i="1" l="1"/>
  <c r="B83" i="1" s="1"/>
  <c r="E84" i="1"/>
  <c r="B84" i="1" s="1"/>
  <c r="E85" i="1"/>
  <c r="B85" i="1" s="1"/>
  <c r="B22" i="1" l="1"/>
  <c r="B104" i="1" l="1"/>
  <c r="B100" i="1"/>
  <c r="B95" i="1"/>
  <c r="E87" i="1"/>
  <c r="B87" i="1" s="1"/>
  <c r="E86" i="1"/>
  <c r="B86" i="1" s="1"/>
  <c r="E82" i="1"/>
  <c r="B82" i="1" s="1"/>
  <c r="E81" i="1"/>
  <c r="B81" i="1" s="1"/>
  <c r="E80" i="1"/>
  <c r="B80" i="1" s="1"/>
  <c r="E75" i="1"/>
  <c r="B75" i="1" s="1"/>
  <c r="E74" i="1"/>
  <c r="B74" i="1"/>
  <c r="E73" i="1"/>
  <c r="B73" i="1" s="1"/>
  <c r="E72" i="1"/>
  <c r="B72" i="1" s="1"/>
  <c r="E71" i="1"/>
  <c r="B71" i="1" s="1"/>
  <c r="E70" i="1"/>
  <c r="B70" i="1" s="1"/>
  <c r="E69" i="1"/>
  <c r="B69" i="1" s="1"/>
  <c r="E68" i="1"/>
  <c r="B68" i="1" s="1"/>
  <c r="E63" i="1"/>
  <c r="E62" i="1"/>
  <c r="B62" i="1" s="1"/>
  <c r="E61" i="1"/>
  <c r="B61" i="1" s="1"/>
  <c r="E60" i="1"/>
  <c r="B60" i="1" s="1"/>
  <c r="E59" i="1"/>
  <c r="B59" i="1" s="1"/>
  <c r="E58" i="1"/>
  <c r="B58" i="1" s="1"/>
  <c r="E57" i="1"/>
  <c r="B57" i="1" s="1"/>
  <c r="E56" i="1"/>
  <c r="B56" i="1" s="1"/>
  <c r="E51" i="1"/>
  <c r="B51" i="1" s="1"/>
  <c r="E50" i="1"/>
  <c r="B23" i="1"/>
  <c r="B16" i="1" s="1"/>
  <c r="B17" i="1"/>
  <c r="D14" i="1"/>
  <c r="B88" i="1" l="1"/>
  <c r="B89" i="1" s="1"/>
  <c r="B90" i="1" s="1"/>
  <c r="E52" i="1"/>
  <c r="B50" i="1"/>
  <c r="B52" i="1" s="1"/>
  <c r="E22" i="1"/>
  <c r="E24" i="1" s="1"/>
  <c r="B15" i="1"/>
  <c r="D15" i="1" s="1"/>
  <c r="D17" i="1" s="1"/>
  <c r="B64" i="1"/>
  <c r="B76" i="1"/>
  <c r="E64" i="1"/>
  <c r="E88" i="1"/>
  <c r="E76" i="1"/>
  <c r="E26" i="1" l="1"/>
  <c r="B110" i="1" s="1"/>
  <c r="B65" i="1"/>
  <c r="B66" i="1" s="1"/>
  <c r="B53" i="1"/>
  <c r="B54" i="1" s="1"/>
  <c r="B77" i="1"/>
  <c r="B78" i="1" s="1"/>
  <c r="B34" i="1" l="1"/>
  <c r="D34" i="1" s="1"/>
  <c r="B35" i="1"/>
  <c r="D35" i="1" s="1"/>
  <c r="B33" i="1"/>
  <c r="D33" i="1" s="1"/>
  <c r="B32" i="1"/>
  <c r="D32" i="1" s="1"/>
  <c r="B41" i="1"/>
  <c r="B31" i="1"/>
  <c r="D31" i="1" s="1"/>
  <c r="B105" i="1"/>
  <c r="B113" i="1" s="1"/>
  <c r="D36" i="1" l="1"/>
  <c r="B42" i="1" s="1"/>
  <c r="B43" i="1" s="1"/>
  <c r="B111" i="1" l="1"/>
  <c r="B112" i="1" s="1"/>
  <c r="B114" i="1" s="1"/>
  <c r="B117" i="1" s="1"/>
  <c r="B116" i="1" l="1"/>
  <c r="B118" i="1" s="1"/>
</calcChain>
</file>

<file path=xl/sharedStrings.xml><?xml version="1.0" encoding="utf-8"?>
<sst xmlns="http://schemas.openxmlformats.org/spreadsheetml/2006/main" count="102" uniqueCount="74">
  <si>
    <t>Planilha de Caracterização Financeira para Cursos de Extensão</t>
  </si>
  <si>
    <t xml:space="preserve">Curso: </t>
  </si>
  <si>
    <t>Receitas Estimadas</t>
  </si>
  <si>
    <t>I – Convênio ou Contrato ou Termo de Adesão (quando houver)</t>
  </si>
  <si>
    <t>1 - Nº do Processo de convênio, contrato ou Termo Adesão</t>
  </si>
  <si>
    <t>2 - Valor total do contrato executado</t>
  </si>
  <si>
    <t>II - Inscrições</t>
  </si>
  <si>
    <t>Item</t>
  </si>
  <si>
    <t>Qtd</t>
  </si>
  <si>
    <t>Valor Unitário</t>
  </si>
  <si>
    <t>Valor total em R$</t>
  </si>
  <si>
    <t>1 - Taxa de seleção</t>
  </si>
  <si>
    <t>2 - Taxa de inscrição</t>
  </si>
  <si>
    <t>3 - Número de inscrição c/ isenções</t>
  </si>
  <si>
    <t>Valor total previsto</t>
  </si>
  <si>
    <t>III – Outras receitas por aluno</t>
  </si>
  <si>
    <t>Qtd vagas</t>
  </si>
  <si>
    <t>Qtd parcelas</t>
  </si>
  <si>
    <t>Valor Unitário de cada parcela</t>
  </si>
  <si>
    <t>1 - Mensalidade</t>
  </si>
  <si>
    <t>2 - Isenções</t>
  </si>
  <si>
    <t>TOTAL</t>
  </si>
  <si>
    <t>Aplicação das Receitas Estimadas</t>
  </si>
  <si>
    <t>VALOR BASE</t>
  </si>
  <si>
    <r>
      <rPr>
        <b/>
        <sz val="12"/>
        <color theme="1"/>
        <rFont val="Arial"/>
        <family val="2"/>
      </rPr>
      <t xml:space="preserve">IV – Taxas administrativas </t>
    </r>
    <r>
      <rPr>
        <b/>
        <sz val="10"/>
        <color theme="1"/>
        <rFont val="Arial"/>
        <family val="2"/>
      </rPr>
      <t>(sobre receita bruta estimada menos investimento patrimonial)</t>
    </r>
  </si>
  <si>
    <t>Valor Base</t>
  </si>
  <si>
    <t>Percentual</t>
  </si>
  <si>
    <t>1 – FUPPECEU-USP*</t>
  </si>
  <si>
    <t>2 – UNIDADE*</t>
  </si>
  <si>
    <t>3 - TAXA FUSP - ADMINISTRAÇÃO**</t>
  </si>
  <si>
    <t>4 - ADICIONAL APOIO UNIDADE</t>
  </si>
  <si>
    <t>5 - ADICIONAL APOIO RUSP</t>
  </si>
  <si>
    <t>Total dos recolhimentos previstos</t>
  </si>
  <si>
    <t>Distribuição Preliminar (sem apuração das Despesas), conforme Resolução 7290/2016</t>
  </si>
  <si>
    <t>Valor em R$</t>
  </si>
  <si>
    <t>1 - Total de Receitas</t>
  </si>
  <si>
    <t>2 - Total de Taxas Administrativas</t>
  </si>
  <si>
    <t>3 - Resultado Inicial</t>
  </si>
  <si>
    <t>V – Despesas de Custeio</t>
  </si>
  <si>
    <t>1. Pagamento de Pessoal e encargos</t>
  </si>
  <si>
    <t>1.1 – Docentes coordenadores do curso</t>
  </si>
  <si>
    <t>Nº Parcelas</t>
  </si>
  <si>
    <t>Valor</t>
  </si>
  <si>
    <t>Total</t>
  </si>
  <si>
    <t>Coordenador</t>
  </si>
  <si>
    <t>Vice-coordenador</t>
  </si>
  <si>
    <t xml:space="preserve">1.1.1 Taxa de 20% de INSS sobre valor pago a docentes coordenadores - empregador </t>
  </si>
  <si>
    <t>Total (remuneração + taxas)</t>
  </si>
  <si>
    <t>1.2 – Docentes da USP(colaboradores)</t>
  </si>
  <si>
    <t xml:space="preserve">1.2.1 Taxa de 20% de INSS sobre valor pago a docentes não-coordenadores - empregador </t>
  </si>
  <si>
    <t>1.3 – Especialistas Externos (convidados)</t>
  </si>
  <si>
    <t xml:space="preserve"> 1.3.1 Taxa de 20% de INSS sobre valor pago a professores convidados - empregador </t>
  </si>
  <si>
    <t>2. Contratação de serviços de terceiros - PF Autônomo (discriminar)</t>
  </si>
  <si>
    <t xml:space="preserve">2.1 Taxa de 20% de INSS sobre valor pago a monitores - empregador </t>
  </si>
  <si>
    <t>3. Contratação de serviços de terceiros (discriminar)</t>
  </si>
  <si>
    <t>3.1 - Pagamentos a pessoas jurídicas</t>
  </si>
  <si>
    <t>4. Material de consumo (discriminar)</t>
  </si>
  <si>
    <t>4.1 Gêneros Alimentícios</t>
  </si>
  <si>
    <t>5. Discriminar outros custos</t>
  </si>
  <si>
    <t>Total das despesas de custeio</t>
  </si>
  <si>
    <t>VI - Resultado Financeiro</t>
  </si>
  <si>
    <t>1 - Total de Receitas ( + )</t>
  </si>
  <si>
    <t>2 - Total de Taxas ( - )</t>
  </si>
  <si>
    <t>3 - Resultado Inicial  ( = )</t>
  </si>
  <si>
    <t xml:space="preserve">4- Total das Despesas </t>
  </si>
  <si>
    <t>5 - RESULTADO FINAL</t>
  </si>
  <si>
    <t>6 - Destinação do resultado final</t>
  </si>
  <si>
    <r>
      <rPr>
        <sz val="10"/>
        <color theme="1"/>
        <rFont val="Arial"/>
        <family val="2"/>
      </rPr>
      <t xml:space="preserve">** Conforme </t>
    </r>
    <r>
      <rPr>
        <b/>
        <sz val="10"/>
        <color theme="1"/>
        <rFont val="Arial"/>
        <family val="2"/>
      </rPr>
      <t xml:space="preserve">Acordo de Cooperação 2022, cláusula 10.2, </t>
    </r>
    <r>
      <rPr>
        <b/>
        <i/>
        <sz val="10"/>
        <color theme="1"/>
        <rFont val="Arial"/>
        <family val="2"/>
      </rPr>
      <t>"</t>
    </r>
    <r>
      <rPr>
        <i/>
        <sz val="10"/>
        <color theme="1"/>
        <rFont val="Arial"/>
        <family val="2"/>
      </rPr>
      <t>Em cada convênio/contrato específico serão detalhados os recursos, a serem suportados por fontes distintas da USP, para a cobertura de despesas operacionais e administrativas da FUNDAÇÃO, que não poderá ultrapassar 12% (doze por cento) sobre o valor total do projeto, nos casos de pesquisa, e 15% (quinze por cento) do valor da receita bruta arrecadada para as demais modalidades de convênios/contratos. Tal condição não se confunde com tributos incidentes."</t>
    </r>
  </si>
  <si>
    <r>
      <rPr>
        <sz val="10"/>
        <color theme="1"/>
        <rFont val="Arial"/>
        <family val="2"/>
      </rPr>
      <t xml:space="preserve">*** Conforme </t>
    </r>
    <r>
      <rPr>
        <b/>
        <sz val="10"/>
        <color theme="1"/>
        <rFont val="Arial"/>
        <family val="2"/>
      </rPr>
      <t>Acordo de Cooperação 2022, cláusula 10.4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"Além dos valores previstos nas disposições anteriores, deverá ser retido pela FUNDAÇÃO o correspondente a 5% (cinco por cento) do valor do projeto ou da receita bruta arrecadada, para utilização em atividades de interesse da USP. 10.4.1 - Tais valores serão utilizados, por solicitação da Universidade, sendo 2,5% por indicação do dirigente da Unidade de origem do convênio e 2,5% por indicação do Reitor.</t>
    </r>
  </si>
  <si>
    <r>
      <rPr>
        <sz val="10"/>
        <color theme="1"/>
        <rFont val="Arial"/>
        <family val="2"/>
      </rPr>
      <t xml:space="preserve">**** De acordo com a </t>
    </r>
    <r>
      <rPr>
        <b/>
        <sz val="10"/>
        <color theme="1"/>
        <rFont val="Arial"/>
        <family val="2"/>
      </rPr>
      <t>Circular SG/COP/77 de 20/10/2022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"após análise da Prestação de Contas de curso de extensão com saldo positivo nos cofres da Fundação de Apoio, entendeu que a expressão '</t>
    </r>
    <r>
      <rPr>
        <b/>
        <i/>
        <sz val="10"/>
        <color theme="1"/>
        <rFont val="Arial"/>
        <family val="2"/>
      </rPr>
      <t>destinado à Unidade</t>
    </r>
    <r>
      <rPr>
        <i/>
        <sz val="10"/>
        <color theme="1"/>
        <rFont val="Arial"/>
        <family val="2"/>
      </rPr>
      <t>' constante do</t>
    </r>
    <r>
      <rPr>
        <b/>
        <i/>
        <sz val="10"/>
        <color theme="1"/>
        <rFont val="Arial"/>
        <family val="2"/>
      </rPr>
      <t xml:space="preserve"> §2º do artigo 3º da Resolução 7290/2016</t>
    </r>
    <r>
      <rPr>
        <i/>
        <sz val="10"/>
        <color theme="1"/>
        <rFont val="Arial"/>
        <family val="2"/>
      </rPr>
      <t xml:space="preserve"> significa '</t>
    </r>
    <r>
      <rPr>
        <b/>
        <i/>
        <sz val="10"/>
        <color theme="1"/>
        <rFont val="Arial"/>
        <family val="2"/>
      </rPr>
      <t>recolhido à Unidade</t>
    </r>
    <r>
      <rPr>
        <i/>
        <sz val="10"/>
        <color theme="1"/>
        <rFont val="Arial"/>
        <family val="2"/>
      </rPr>
      <t>', portanto, quando houver saldo positivo o mesmo deve ser recolhido em dotação própria do orçamento da Unidade"</t>
    </r>
  </si>
  <si>
    <t xml:space="preserve">      5.2 - DEPARTAMENTO 40%</t>
  </si>
  <si>
    <t xml:space="preserve">      5.1 - EEFE 60%*</t>
  </si>
  <si>
    <r>
      <t>* Para a EEFE, além da participação de 6</t>
    </r>
    <r>
      <rPr>
        <b/>
        <sz val="10"/>
        <color theme="1"/>
        <rFont val="Arial"/>
        <family val="2"/>
      </rPr>
      <t>0%</t>
    </r>
    <r>
      <rPr>
        <sz val="10"/>
        <color theme="1"/>
        <rFont val="Arial"/>
        <family val="2"/>
      </rPr>
      <t xml:space="preserve"> no resultado final, há a porcentagem da Unidade, que representa </t>
    </r>
    <r>
      <rPr>
        <b/>
        <sz val="10"/>
        <color theme="1"/>
        <rFont val="Arial"/>
        <family val="2"/>
      </rPr>
      <t>5%</t>
    </r>
    <r>
      <rPr>
        <sz val="10"/>
        <color theme="1"/>
        <rFont val="Arial"/>
        <family val="2"/>
      </rPr>
      <t xml:space="preserve"> das receitas previstas (conforme disposto na Resolução 7290/16). Aguardando devolutiva Convênios - RUSP. </t>
    </r>
  </si>
  <si>
    <t>3.2 - Serviço de divulgação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</si>
</sst>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[$R$-416]\ * #,##0.00_-;\-[$R$-416]\ * #,##0.00_-;_-[$R$-416]\ * &quot;-&quot;??_-;_-@"/>
    <numFmt numFmtId="165" formatCode="&quot;R$&quot;\ #,##0.00"/>
    <numFmt numFmtId="166" formatCode="&quot;R$&quot;\ #,##0.00;[Red]&quot;R$&quot;\ #,##0.00"/>
    <numFmt numFmtId="167" formatCode="0.0%"/>
    <numFmt numFmtId="168" formatCode="[$R$ -416]#,##0.00_);\([$R$ -416]#,##0.00\)"/>
    <numFmt numFmtId="169" formatCode="&quot;R$ &quot;#,##0.0;[Red]&quot;R$ &quot;#,##0.0"/>
    <numFmt numFmtId="170" formatCode="&quot;R$ &quot;#,##0.00;[Red]&quot;R$ &quot;#,##0.00"/>
    <numFmt numFmtId="171" formatCode="#,##0.00;[Red]#,##0.00"/>
  </numFmts>
  <fonts count="27" x14ac:knownFonts="1">
    <font>
      <sz val="11"/>
      <color theme="1"/>
      <name val="Calibri"/>
      <scheme val="minor"/>
    </font>
    <font>
      <b/>
      <sz val="12"/>
      <color rgb="FF60497A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F5496"/>
      <name val="Arial"/>
      <family val="2"/>
    </font>
    <font>
      <sz val="11"/>
      <color rgb="FF2F5496"/>
      <name val="Arial"/>
      <family val="2"/>
    </font>
    <font>
      <b/>
      <sz val="11"/>
      <color rgb="FF2F5496"/>
      <name val="Arial"/>
      <family val="2"/>
    </font>
    <font>
      <b/>
      <sz val="11"/>
      <color theme="1"/>
      <name val="Arial"/>
      <family val="2"/>
    </font>
    <font>
      <b/>
      <sz val="12"/>
      <color rgb="FF2F5496"/>
      <name val="Arial"/>
      <family val="2"/>
    </font>
    <font>
      <sz val="12"/>
      <color rgb="FF2F5496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16365C"/>
      <name val="Arial"/>
      <family val="2"/>
    </font>
    <font>
      <b/>
      <sz val="12"/>
      <color rgb="FF548135"/>
      <name val="Arial"/>
      <family val="2"/>
    </font>
    <font>
      <b/>
      <sz val="11"/>
      <color rgb="FF60497A"/>
      <name val="Arial"/>
      <family val="2"/>
    </font>
    <font>
      <b/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DDD9C4"/>
        <bgColor rgb="FFDDD9C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5D9F1"/>
        <bgColor rgb="FFC5D9F1"/>
      </patternFill>
    </fill>
    <fill>
      <patternFill patternType="solid">
        <fgColor rgb="FFD8E4BC"/>
        <bgColor rgb="FFD8E4BC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66" fontId="6" fillId="3" borderId="12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166" fontId="3" fillId="4" borderId="12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166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  <xf numFmtId="166" fontId="9" fillId="5" borderId="6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9" fontId="10" fillId="0" borderId="9" xfId="0" applyNumberFormat="1" applyFont="1" applyBorder="1" applyAlignment="1">
      <alignment horizontal="center" vertical="center" wrapText="1"/>
    </xf>
    <xf numFmtId="166" fontId="9" fillId="5" borderId="13" xfId="0" applyNumberFormat="1" applyFont="1" applyFill="1" applyBorder="1" applyAlignment="1">
      <alignment horizontal="center" vertical="center" wrapText="1"/>
    </xf>
    <xf numFmtId="167" fontId="10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1" fillId="5" borderId="13" xfId="0" applyFont="1" applyFill="1" applyBorder="1" applyAlignment="1">
      <alignment horizontal="center" vertical="center" wrapText="1"/>
    </xf>
    <xf numFmtId="166" fontId="11" fillId="5" borderId="13" xfId="0" applyNumberFormat="1" applyFont="1" applyFill="1" applyBorder="1" applyAlignment="1">
      <alignment horizontal="center" vertical="center" wrapText="1"/>
    </xf>
    <xf numFmtId="166" fontId="12" fillId="5" borderId="13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168" fontId="6" fillId="5" borderId="14" xfId="0" applyNumberFormat="1" applyFont="1" applyFill="1" applyBorder="1" applyAlignment="1">
      <alignment horizontal="center" vertical="center"/>
    </xf>
    <xf numFmtId="168" fontId="13" fillId="5" borderId="14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168" fontId="3" fillId="4" borderId="14" xfId="0" applyNumberFormat="1" applyFont="1" applyFill="1" applyBorder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1" fillId="4" borderId="14" xfId="0" applyFont="1" applyFill="1" applyBorder="1" applyAlignment="1">
      <alignment vertical="center" wrapText="1"/>
    </xf>
    <xf numFmtId="0" fontId="14" fillId="4" borderId="14" xfId="0" applyFont="1" applyFill="1" applyBorder="1" applyAlignment="1">
      <alignment horizontal="left" vertical="center" wrapText="1"/>
    </xf>
    <xf numFmtId="170" fontId="14" fillId="4" borderId="14" xfId="0" applyNumberFormat="1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left" vertical="center" wrapText="1"/>
    </xf>
    <xf numFmtId="170" fontId="14" fillId="0" borderId="14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170" fontId="1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70" fontId="11" fillId="0" borderId="14" xfId="0" applyNumberFormat="1" applyFont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vertical="center"/>
    </xf>
    <xf numFmtId="170" fontId="14" fillId="0" borderId="16" xfId="0" applyNumberFormat="1" applyFont="1" applyBorder="1" applyAlignment="1">
      <alignment horizontal="center" vertical="center" wrapText="1"/>
    </xf>
    <xf numFmtId="0" fontId="4" fillId="6" borderId="17" xfId="0" applyFont="1" applyFill="1" applyBorder="1" applyAlignment="1">
      <alignment vertical="center"/>
    </xf>
    <xf numFmtId="0" fontId="14" fillId="2" borderId="14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171" fontId="6" fillId="0" borderId="14" xfId="0" applyNumberFormat="1" applyFont="1" applyBorder="1" applyAlignment="1">
      <alignment vertical="center"/>
    </xf>
    <xf numFmtId="0" fontId="11" fillId="4" borderId="14" xfId="0" applyFont="1" applyFill="1" applyBorder="1" applyAlignment="1">
      <alignment horizontal="left" vertical="center" wrapText="1"/>
    </xf>
    <xf numFmtId="170" fontId="20" fillId="4" borderId="1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1" fillId="4" borderId="18" xfId="0" applyFont="1" applyFill="1" applyBorder="1" applyAlignment="1">
      <alignment vertical="center" wrapText="1"/>
    </xf>
    <xf numFmtId="170" fontId="14" fillId="4" borderId="19" xfId="0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170" fontId="11" fillId="0" borderId="21" xfId="0" applyNumberFormat="1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vertical="center" wrapText="1"/>
    </xf>
    <xf numFmtId="170" fontId="22" fillId="4" borderId="14" xfId="0" applyNumberFormat="1" applyFont="1" applyFill="1" applyBorder="1" applyAlignment="1">
      <alignment horizontal="center" vertical="center" wrapText="1"/>
    </xf>
    <xf numFmtId="166" fontId="6" fillId="5" borderId="14" xfId="0" applyNumberFormat="1" applyFont="1" applyFill="1" applyBorder="1" applyAlignment="1">
      <alignment horizontal="center" vertical="center" wrapText="1"/>
    </xf>
    <xf numFmtId="168" fontId="13" fillId="5" borderId="15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8" fontId="21" fillId="5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3" fillId="0" borderId="14" xfId="0" applyFont="1" applyBorder="1" applyAlignment="1">
      <alignment vertical="center"/>
    </xf>
    <xf numFmtId="168" fontId="3" fillId="5" borderId="14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vertical="center"/>
    </xf>
    <xf numFmtId="168" fontId="24" fillId="5" borderId="14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left" vertical="center"/>
    </xf>
    <xf numFmtId="168" fontId="3" fillId="7" borderId="14" xfId="0" applyNumberFormat="1" applyFont="1" applyFill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6" fillId="8" borderId="14" xfId="0" applyFont="1" applyFill="1" applyBorder="1" applyAlignment="1">
      <alignment horizontal="left" vertical="center"/>
    </xf>
    <xf numFmtId="168" fontId="3" fillId="8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165" fontId="25" fillId="5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5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164" fontId="6" fillId="2" borderId="12" xfId="0" applyNumberFormat="1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64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170" fontId="1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69" fontId="14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7"/>
  <sheetViews>
    <sheetView tabSelected="1" topLeftCell="A94" workbookViewId="0">
      <selection activeCell="B112" sqref="B112"/>
    </sheetView>
  </sheetViews>
  <sheetFormatPr defaultColWidth="14.42578125" defaultRowHeight="15" x14ac:dyDescent="0.25"/>
  <cols>
    <col min="1" max="1" width="49.7109375" style="104" customWidth="1"/>
    <col min="2" max="2" width="39.5703125" style="104" customWidth="1"/>
    <col min="3" max="3" width="61.7109375" style="104" customWidth="1"/>
    <col min="4" max="4" width="24.28515625" style="104" customWidth="1"/>
    <col min="5" max="5" width="20.7109375" style="104" customWidth="1"/>
    <col min="6" max="6" width="9.28515625" style="104" customWidth="1"/>
    <col min="7" max="26" width="8.7109375" style="104" customWidth="1"/>
    <col min="27" max="16384" width="14.42578125" style="104"/>
  </cols>
  <sheetData>
    <row r="1" spans="1:26" ht="15.75" x14ac:dyDescent="0.25">
      <c r="A1" s="117" t="s">
        <v>0</v>
      </c>
      <c r="B1" s="118"/>
      <c r="C1" s="118"/>
      <c r="D1" s="116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x14ac:dyDescent="0.25">
      <c r="A2" s="119" t="s">
        <v>1</v>
      </c>
      <c r="B2" s="118"/>
      <c r="C2" s="118"/>
      <c r="D2" s="116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5">
      <c r="A3" s="1"/>
      <c r="B3" s="3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4" t="s">
        <v>2</v>
      </c>
      <c r="B4" s="3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1"/>
      <c r="B5" s="3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1" t="s">
        <v>3</v>
      </c>
      <c r="B6" s="5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x14ac:dyDescent="0.25">
      <c r="A7" s="1"/>
      <c r="B7" s="5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6" t="s">
        <v>4</v>
      </c>
      <c r="B8" s="7"/>
      <c r="C8" s="8"/>
      <c r="D8" s="9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x14ac:dyDescent="0.25">
      <c r="A9" s="10" t="s">
        <v>5</v>
      </c>
      <c r="B9" s="11"/>
      <c r="C9" s="12"/>
      <c r="D9" s="13">
        <v>0</v>
      </c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x14ac:dyDescent="0.25">
      <c r="A10" s="14"/>
      <c r="B10" s="3"/>
      <c r="C10" s="1"/>
      <c r="D10" s="1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x14ac:dyDescent="0.25">
      <c r="A11" s="1" t="s">
        <v>6</v>
      </c>
      <c r="B11" s="3"/>
      <c r="C11" s="1"/>
      <c r="D11" s="1"/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x14ac:dyDescent="0.25">
      <c r="A12" s="1"/>
      <c r="B12" s="3"/>
      <c r="C12" s="1"/>
      <c r="D12" s="1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x14ac:dyDescent="0.25">
      <c r="A13" s="15" t="s">
        <v>7</v>
      </c>
      <c r="B13" s="16" t="s">
        <v>8</v>
      </c>
      <c r="C13" s="16" t="s">
        <v>9</v>
      </c>
      <c r="D13" s="16" t="s">
        <v>10</v>
      </c>
      <c r="E13" s="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7" t="s">
        <v>11</v>
      </c>
      <c r="B14" s="18">
        <v>0</v>
      </c>
      <c r="C14" s="105">
        <v>0</v>
      </c>
      <c r="D14" s="19">
        <f t="shared" ref="D14:D15" si="0">B14*C14</f>
        <v>0</v>
      </c>
      <c r="E14" s="1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7" t="s">
        <v>12</v>
      </c>
      <c r="B15" s="18">
        <f t="shared" ref="B15:B17" si="1">B22</f>
        <v>0</v>
      </c>
      <c r="C15" s="105">
        <v>0</v>
      </c>
      <c r="D15" s="19">
        <f t="shared" si="0"/>
        <v>0</v>
      </c>
      <c r="E15" s="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7" t="s">
        <v>13</v>
      </c>
      <c r="B16" s="18">
        <f t="shared" si="1"/>
        <v>0</v>
      </c>
      <c r="C16" s="20"/>
      <c r="D16" s="21"/>
      <c r="E16" s="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x14ac:dyDescent="0.25">
      <c r="A17" s="22" t="s">
        <v>14</v>
      </c>
      <c r="B17" s="23">
        <f t="shared" si="1"/>
        <v>0</v>
      </c>
      <c r="C17" s="23"/>
      <c r="D17" s="24">
        <f>D14+D15</f>
        <v>0</v>
      </c>
      <c r="E17" s="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4"/>
      <c r="B18" s="5"/>
      <c r="C18" s="14"/>
      <c r="D18" s="14"/>
      <c r="E18" s="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x14ac:dyDescent="0.25">
      <c r="A19" s="1" t="s">
        <v>15</v>
      </c>
      <c r="B19" s="5"/>
      <c r="C19" s="14"/>
      <c r="D19" s="14"/>
      <c r="E19" s="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x14ac:dyDescent="0.25">
      <c r="A20" s="1"/>
      <c r="B20" s="5"/>
      <c r="C20" s="14"/>
      <c r="D20" s="14"/>
      <c r="E20" s="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1.5" x14ac:dyDescent="0.25">
      <c r="A21" s="15" t="s">
        <v>7</v>
      </c>
      <c r="B21" s="16" t="s">
        <v>16</v>
      </c>
      <c r="C21" s="16" t="s">
        <v>17</v>
      </c>
      <c r="D21" s="16" t="s">
        <v>18</v>
      </c>
      <c r="E21" s="16" t="s">
        <v>10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thickBot="1" x14ac:dyDescent="0.3">
      <c r="A22" s="17" t="s">
        <v>19</v>
      </c>
      <c r="B22" s="18">
        <f>B24*0.9</f>
        <v>0</v>
      </c>
      <c r="C22" s="107">
        <v>0</v>
      </c>
      <c r="D22" s="108">
        <v>0</v>
      </c>
      <c r="E22" s="19">
        <f>(B22*C22)*D22</f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thickBot="1" x14ac:dyDescent="0.3">
      <c r="A23" s="17" t="s">
        <v>20</v>
      </c>
      <c r="B23" s="18">
        <f>B24*0.1</f>
        <v>0</v>
      </c>
      <c r="C23" s="20"/>
      <c r="D23" s="25"/>
      <c r="E23" s="2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thickBot="1" x14ac:dyDescent="0.3">
      <c r="A24" s="22" t="s">
        <v>21</v>
      </c>
      <c r="B24" s="106">
        <v>0</v>
      </c>
      <c r="C24" s="26"/>
      <c r="D24" s="26"/>
      <c r="E24" s="24">
        <f>E22</f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4"/>
      <c r="B25" s="5"/>
      <c r="C25" s="14"/>
      <c r="D25" s="14"/>
      <c r="E25" s="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x14ac:dyDescent="0.25">
      <c r="A26" s="120" t="s">
        <v>22</v>
      </c>
      <c r="B26" s="118"/>
      <c r="C26" s="116"/>
      <c r="D26" s="27" t="s">
        <v>23</v>
      </c>
      <c r="E26" s="28">
        <f>D17+E24</f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4"/>
      <c r="B27" s="29"/>
      <c r="C27" s="2"/>
      <c r="D27" s="2"/>
      <c r="E27" s="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x14ac:dyDescent="0.25">
      <c r="A28" s="1" t="s">
        <v>24</v>
      </c>
      <c r="B28" s="29"/>
      <c r="C28" s="2"/>
      <c r="D28" s="2"/>
      <c r="E28" s="1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14"/>
      <c r="B29" s="29"/>
      <c r="C29" s="2"/>
      <c r="D29" s="2"/>
      <c r="E29" s="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x14ac:dyDescent="0.25">
      <c r="A30" s="15" t="s">
        <v>7</v>
      </c>
      <c r="B30" s="15" t="s">
        <v>25</v>
      </c>
      <c r="C30" s="15" t="s">
        <v>26</v>
      </c>
      <c r="D30" s="15" t="s">
        <v>10</v>
      </c>
      <c r="E30" s="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30" t="s">
        <v>27</v>
      </c>
      <c r="B31" s="31">
        <f>E26</f>
        <v>0</v>
      </c>
      <c r="C31" s="32">
        <v>0.05</v>
      </c>
      <c r="D31" s="33">
        <f t="shared" ref="D31:D32" si="2">B31*0.05</f>
        <v>0</v>
      </c>
      <c r="E31" s="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34" t="s">
        <v>28</v>
      </c>
      <c r="B32" s="31">
        <f>E26</f>
        <v>0</v>
      </c>
      <c r="C32" s="35">
        <v>0.05</v>
      </c>
      <c r="D32" s="36">
        <f t="shared" si="2"/>
        <v>0</v>
      </c>
      <c r="E32" s="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34" t="s">
        <v>29</v>
      </c>
      <c r="B33" s="31">
        <f>E26</f>
        <v>0</v>
      </c>
      <c r="C33" s="35">
        <v>0.15</v>
      </c>
      <c r="D33" s="36">
        <f>B33*0.15</f>
        <v>0</v>
      </c>
      <c r="E33" s="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34" t="s">
        <v>30</v>
      </c>
      <c r="B34" s="31">
        <f>E26</f>
        <v>0</v>
      </c>
      <c r="C34" s="37">
        <v>2.5000000000000001E-2</v>
      </c>
      <c r="D34" s="36">
        <f t="shared" ref="D34:D35" si="3">B34*0.025</f>
        <v>0</v>
      </c>
      <c r="E34" s="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34" t="s">
        <v>31</v>
      </c>
      <c r="B35" s="31">
        <f>E26</f>
        <v>0</v>
      </c>
      <c r="C35" s="37">
        <v>2.5000000000000001E-2</v>
      </c>
      <c r="D35" s="36">
        <f t="shared" si="3"/>
        <v>0</v>
      </c>
      <c r="E35" s="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x14ac:dyDescent="0.25">
      <c r="A36" s="38" t="s">
        <v>32</v>
      </c>
      <c r="B36" s="39"/>
      <c r="C36" s="40"/>
      <c r="D36" s="41">
        <f>SUM(D31:D35)</f>
        <v>0</v>
      </c>
      <c r="E36" s="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14"/>
      <c r="B37" s="29"/>
      <c r="C37" s="2"/>
      <c r="D37" s="2"/>
      <c r="E37" s="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x14ac:dyDescent="0.25">
      <c r="A38" s="1" t="s">
        <v>33</v>
      </c>
      <c r="B38" s="42"/>
      <c r="C38" s="2"/>
      <c r="D38" s="2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x14ac:dyDescent="0.25">
      <c r="A39" s="1"/>
      <c r="B39" s="42"/>
      <c r="C39" s="2"/>
      <c r="D39" s="2"/>
      <c r="E39" s="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x14ac:dyDescent="0.25">
      <c r="A40" s="43" t="s">
        <v>7</v>
      </c>
      <c r="B40" s="43" t="s">
        <v>34</v>
      </c>
      <c r="C40" s="29"/>
      <c r="D40" s="2"/>
      <c r="E40" s="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44" t="s">
        <v>35</v>
      </c>
      <c r="B41" s="45">
        <f>E26</f>
        <v>0</v>
      </c>
      <c r="C41" s="2"/>
      <c r="D41" s="1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44" t="s">
        <v>36</v>
      </c>
      <c r="B42" s="46">
        <f>D36</f>
        <v>0</v>
      </c>
      <c r="C42" s="2"/>
      <c r="D42" s="1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x14ac:dyDescent="0.25">
      <c r="A43" s="47" t="s">
        <v>37</v>
      </c>
      <c r="B43" s="48">
        <f>B41-B42</f>
        <v>0</v>
      </c>
      <c r="C43" s="2"/>
      <c r="D43" s="1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14"/>
      <c r="B44" s="49"/>
      <c r="C44" s="2"/>
      <c r="D44" s="1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x14ac:dyDescent="0.25">
      <c r="A45" s="1" t="s">
        <v>38</v>
      </c>
      <c r="B45" s="29"/>
      <c r="C45" s="14"/>
      <c r="D45" s="1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14"/>
      <c r="B46" s="29"/>
      <c r="C46" s="14"/>
      <c r="D46" s="14"/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x14ac:dyDescent="0.25">
      <c r="A47" s="50" t="s">
        <v>7</v>
      </c>
      <c r="B47" s="121" t="s">
        <v>10</v>
      </c>
      <c r="C47" s="118"/>
      <c r="D47" s="118"/>
      <c r="E47" s="11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51" t="s">
        <v>39</v>
      </c>
      <c r="B48" s="122"/>
      <c r="C48" s="118"/>
      <c r="D48" s="118"/>
      <c r="E48" s="11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52" t="s">
        <v>40</v>
      </c>
      <c r="B49" s="53"/>
      <c r="C49" s="54" t="s">
        <v>41</v>
      </c>
      <c r="D49" s="54" t="s">
        <v>42</v>
      </c>
      <c r="E49" s="54" t="s">
        <v>43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55" t="s">
        <v>44</v>
      </c>
      <c r="B50" s="56">
        <f t="shared" ref="B50:B51" si="4">E50</f>
        <v>0</v>
      </c>
      <c r="C50" s="109">
        <v>0</v>
      </c>
      <c r="D50" s="110">
        <v>0</v>
      </c>
      <c r="E50" s="57">
        <f t="shared" ref="E50:E51" si="5">C50*D50</f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55" t="s">
        <v>45</v>
      </c>
      <c r="B51" s="56">
        <f t="shared" si="4"/>
        <v>0</v>
      </c>
      <c r="C51" s="109">
        <v>0</v>
      </c>
      <c r="D51" s="110">
        <v>0</v>
      </c>
      <c r="E51" s="57">
        <f t="shared" si="5"/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58" t="s">
        <v>43</v>
      </c>
      <c r="B52" s="59">
        <f>SUM(B50:B51)</f>
        <v>0</v>
      </c>
      <c r="C52" s="111"/>
      <c r="D52" s="111"/>
      <c r="E52" s="61">
        <f>SUM(E50:E51)</f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x14ac:dyDescent="0.25">
      <c r="A53" s="62" t="s">
        <v>46</v>
      </c>
      <c r="B53" s="63">
        <f>B52*0.2</f>
        <v>0</v>
      </c>
      <c r="C53" s="112"/>
      <c r="D53" s="112"/>
      <c r="E53" s="6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65" t="s">
        <v>47</v>
      </c>
      <c r="B54" s="66">
        <f>SUM(B52:B53)</f>
        <v>0</v>
      </c>
      <c r="C54" s="112"/>
      <c r="D54" s="112"/>
      <c r="E54" s="6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67" t="s">
        <v>48</v>
      </c>
      <c r="B55" s="68"/>
      <c r="C55" s="113" t="s">
        <v>41</v>
      </c>
      <c r="D55" s="113" t="s">
        <v>42</v>
      </c>
      <c r="E55" s="54" t="s">
        <v>43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55"/>
      <c r="B56" s="69">
        <f t="shared" ref="B56:B62" si="6">E56</f>
        <v>0</v>
      </c>
      <c r="C56" s="109">
        <v>0</v>
      </c>
      <c r="D56" s="110">
        <v>0</v>
      </c>
      <c r="E56" s="57">
        <f t="shared" ref="E56:E63" si="7">C56*D56</f>
        <v>0</v>
      </c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x14ac:dyDescent="0.25">
      <c r="A57" s="55"/>
      <c r="B57" s="69">
        <f t="shared" si="6"/>
        <v>0</v>
      </c>
      <c r="C57" s="109">
        <v>0</v>
      </c>
      <c r="D57" s="110">
        <v>0</v>
      </c>
      <c r="E57" s="57">
        <f t="shared" si="7"/>
        <v>0</v>
      </c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x14ac:dyDescent="0.25">
      <c r="A58" s="55"/>
      <c r="B58" s="69">
        <f t="shared" si="6"/>
        <v>0</v>
      </c>
      <c r="C58" s="109">
        <v>0</v>
      </c>
      <c r="D58" s="110">
        <v>0</v>
      </c>
      <c r="E58" s="57">
        <f t="shared" si="7"/>
        <v>0</v>
      </c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x14ac:dyDescent="0.25">
      <c r="A59" s="55"/>
      <c r="B59" s="69">
        <f t="shared" si="6"/>
        <v>0</v>
      </c>
      <c r="C59" s="109">
        <v>0</v>
      </c>
      <c r="D59" s="110">
        <v>0</v>
      </c>
      <c r="E59" s="57">
        <f t="shared" si="7"/>
        <v>0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x14ac:dyDescent="0.25">
      <c r="A60" s="55"/>
      <c r="B60" s="69">
        <f t="shared" si="6"/>
        <v>0</v>
      </c>
      <c r="C60" s="109">
        <v>0</v>
      </c>
      <c r="D60" s="110">
        <v>0</v>
      </c>
      <c r="E60" s="57">
        <f t="shared" si="7"/>
        <v>0</v>
      </c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x14ac:dyDescent="0.25">
      <c r="A61" s="55"/>
      <c r="B61" s="69">
        <f t="shared" si="6"/>
        <v>0</v>
      </c>
      <c r="C61" s="109">
        <v>0</v>
      </c>
      <c r="D61" s="110">
        <v>0</v>
      </c>
      <c r="E61" s="57">
        <f t="shared" si="7"/>
        <v>0</v>
      </c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x14ac:dyDescent="0.25">
      <c r="A62" s="71"/>
      <c r="B62" s="69">
        <f t="shared" si="6"/>
        <v>0</v>
      </c>
      <c r="C62" s="109">
        <v>0</v>
      </c>
      <c r="D62" s="110">
        <v>0</v>
      </c>
      <c r="E62" s="57">
        <f t="shared" si="7"/>
        <v>0</v>
      </c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x14ac:dyDescent="0.25">
      <c r="A63" s="55"/>
      <c r="B63" s="69">
        <v>0</v>
      </c>
      <c r="C63" s="109">
        <v>0</v>
      </c>
      <c r="D63" s="110">
        <v>0</v>
      </c>
      <c r="E63" s="57">
        <f t="shared" si="7"/>
        <v>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58" t="s">
        <v>43</v>
      </c>
      <c r="B64" s="59">
        <f>SUM(B56:B63)</f>
        <v>0</v>
      </c>
      <c r="C64" s="111"/>
      <c r="D64" s="111"/>
      <c r="E64" s="61">
        <f>SUM(E56:E63)</f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x14ac:dyDescent="0.25">
      <c r="A65" s="62" t="s">
        <v>49</v>
      </c>
      <c r="B65" s="63">
        <f>B64*0.2</f>
        <v>0</v>
      </c>
      <c r="C65" s="112"/>
      <c r="D65" s="112"/>
      <c r="E65" s="6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65" t="s">
        <v>47</v>
      </c>
      <c r="B66" s="66">
        <f>SUM(B64:B65)</f>
        <v>0</v>
      </c>
      <c r="C66" s="112"/>
      <c r="D66" s="112"/>
      <c r="E66" s="6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52" t="s">
        <v>50</v>
      </c>
      <c r="B67" s="68"/>
      <c r="C67" s="113" t="s">
        <v>41</v>
      </c>
      <c r="D67" s="113" t="s">
        <v>42</v>
      </c>
      <c r="E67" s="54" t="s">
        <v>43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72"/>
      <c r="B68" s="56">
        <f t="shared" ref="B68:B75" si="8">E68</f>
        <v>0</v>
      </c>
      <c r="C68" s="109">
        <v>0</v>
      </c>
      <c r="D68" s="110">
        <v>0</v>
      </c>
      <c r="E68" s="57">
        <f t="shared" ref="E68:E75" si="9">C68*D68</f>
        <v>0</v>
      </c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x14ac:dyDescent="0.25">
      <c r="A69" s="72"/>
      <c r="B69" s="56">
        <f t="shared" si="8"/>
        <v>0</v>
      </c>
      <c r="C69" s="109">
        <v>0</v>
      </c>
      <c r="D69" s="110">
        <v>0</v>
      </c>
      <c r="E69" s="57">
        <f t="shared" si="9"/>
        <v>0</v>
      </c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x14ac:dyDescent="0.25">
      <c r="A70" s="72"/>
      <c r="B70" s="56">
        <f t="shared" si="8"/>
        <v>0</v>
      </c>
      <c r="C70" s="109">
        <v>0</v>
      </c>
      <c r="D70" s="110">
        <v>0</v>
      </c>
      <c r="E70" s="57">
        <f t="shared" si="9"/>
        <v>0</v>
      </c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x14ac:dyDescent="0.25">
      <c r="A71" s="72"/>
      <c r="B71" s="56">
        <f t="shared" si="8"/>
        <v>0</v>
      </c>
      <c r="C71" s="109">
        <v>0</v>
      </c>
      <c r="D71" s="110">
        <v>0</v>
      </c>
      <c r="E71" s="57">
        <f t="shared" si="9"/>
        <v>0</v>
      </c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x14ac:dyDescent="0.25">
      <c r="A72" s="71"/>
      <c r="B72" s="56">
        <f t="shared" si="8"/>
        <v>0</v>
      </c>
      <c r="C72" s="109">
        <v>0</v>
      </c>
      <c r="D72" s="110">
        <v>0</v>
      </c>
      <c r="E72" s="57">
        <f t="shared" si="9"/>
        <v>0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x14ac:dyDescent="0.25">
      <c r="A73" s="72"/>
      <c r="B73" s="56">
        <f t="shared" si="8"/>
        <v>0</v>
      </c>
      <c r="C73" s="109">
        <v>0</v>
      </c>
      <c r="D73" s="110">
        <v>0</v>
      </c>
      <c r="E73" s="57">
        <f t="shared" si="9"/>
        <v>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72"/>
      <c r="B74" s="56">
        <f t="shared" si="8"/>
        <v>0</v>
      </c>
      <c r="C74" s="109">
        <v>0</v>
      </c>
      <c r="D74" s="110">
        <v>0</v>
      </c>
      <c r="E74" s="57">
        <f t="shared" si="9"/>
        <v>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72"/>
      <c r="B75" s="56">
        <f t="shared" si="8"/>
        <v>0</v>
      </c>
      <c r="C75" s="109">
        <v>0</v>
      </c>
      <c r="D75" s="110">
        <v>0</v>
      </c>
      <c r="E75" s="57">
        <f t="shared" si="9"/>
        <v>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58" t="s">
        <v>43</v>
      </c>
      <c r="B76" s="59">
        <f>SUM(B68:B75)</f>
        <v>0</v>
      </c>
      <c r="C76" s="60"/>
      <c r="D76" s="60"/>
      <c r="E76" s="61">
        <f>SUM(E68:E75)</f>
        <v>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x14ac:dyDescent="0.25">
      <c r="A77" s="62" t="s">
        <v>51</v>
      </c>
      <c r="B77" s="63">
        <f>B76*0.2</f>
        <v>0</v>
      </c>
      <c r="C77" s="73"/>
      <c r="D77" s="44"/>
      <c r="E77" s="5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x14ac:dyDescent="0.25">
      <c r="A78" s="65" t="s">
        <v>47</v>
      </c>
      <c r="B78" s="66">
        <f>SUM(B76:B77)</f>
        <v>0</v>
      </c>
      <c r="C78" s="73"/>
      <c r="D78" s="74"/>
      <c r="E78" s="6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x14ac:dyDescent="0.25">
      <c r="A79" s="75" t="s">
        <v>52</v>
      </c>
      <c r="B79" s="76"/>
      <c r="C79" s="54" t="s">
        <v>41</v>
      </c>
      <c r="D79" s="54" t="s">
        <v>42</v>
      </c>
      <c r="E79" s="54" t="s">
        <v>43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55"/>
      <c r="B80" s="56">
        <f t="shared" ref="B80:B87" si="10">E80</f>
        <v>0</v>
      </c>
      <c r="C80" s="109">
        <v>0</v>
      </c>
      <c r="D80" s="110">
        <v>0</v>
      </c>
      <c r="E80" s="57">
        <f t="shared" ref="E80:E87" si="11">C80*D80</f>
        <v>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55"/>
      <c r="B81" s="56">
        <f t="shared" si="10"/>
        <v>0</v>
      </c>
      <c r="C81" s="109">
        <v>0</v>
      </c>
      <c r="D81" s="110">
        <v>0</v>
      </c>
      <c r="E81" s="57">
        <f t="shared" si="11"/>
        <v>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55"/>
      <c r="B82" s="56">
        <f t="shared" si="10"/>
        <v>0</v>
      </c>
      <c r="C82" s="109">
        <v>0</v>
      </c>
      <c r="D82" s="110">
        <v>0</v>
      </c>
      <c r="E82" s="57">
        <f t="shared" si="11"/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55"/>
      <c r="B83" s="56">
        <f t="shared" si="10"/>
        <v>0</v>
      </c>
      <c r="C83" s="109">
        <v>0</v>
      </c>
      <c r="D83" s="110">
        <v>0</v>
      </c>
      <c r="E83" s="57">
        <f t="shared" si="11"/>
        <v>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55"/>
      <c r="B84" s="56">
        <f t="shared" si="10"/>
        <v>0</v>
      </c>
      <c r="C84" s="109">
        <v>0</v>
      </c>
      <c r="D84" s="110">
        <v>0</v>
      </c>
      <c r="E84" s="57">
        <f t="shared" si="11"/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55"/>
      <c r="B85" s="56">
        <f t="shared" si="10"/>
        <v>0</v>
      </c>
      <c r="C85" s="109">
        <v>0</v>
      </c>
      <c r="D85" s="110">
        <v>0</v>
      </c>
      <c r="E85" s="57">
        <f t="shared" si="11"/>
        <v>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55"/>
      <c r="B86" s="56">
        <f t="shared" si="10"/>
        <v>0</v>
      </c>
      <c r="C86" s="109">
        <v>0</v>
      </c>
      <c r="D86" s="110">
        <v>0</v>
      </c>
      <c r="E86" s="57">
        <f t="shared" si="11"/>
        <v>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55"/>
      <c r="B87" s="56">
        <f t="shared" si="10"/>
        <v>0</v>
      </c>
      <c r="C87" s="109">
        <v>0</v>
      </c>
      <c r="D87" s="110">
        <v>0</v>
      </c>
      <c r="E87" s="57">
        <f t="shared" si="11"/>
        <v>0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58" t="s">
        <v>43</v>
      </c>
      <c r="B88" s="59">
        <f>SUM(B80:B87)</f>
        <v>0</v>
      </c>
      <c r="C88" s="60"/>
      <c r="D88" s="60"/>
      <c r="E88" s="61">
        <f>SUM(E80:E87)</f>
        <v>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x14ac:dyDescent="0.25">
      <c r="A89" s="62" t="s">
        <v>53</v>
      </c>
      <c r="B89" s="63">
        <f>B88*0.2</f>
        <v>0</v>
      </c>
      <c r="C89" s="14"/>
      <c r="D89" s="77"/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65" t="s">
        <v>47</v>
      </c>
      <c r="B90" s="59">
        <f>B88+B89</f>
        <v>0</v>
      </c>
      <c r="C90" s="14"/>
      <c r="D90" s="77"/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x14ac:dyDescent="0.25">
      <c r="A91" s="51" t="s">
        <v>54</v>
      </c>
      <c r="B91" s="53"/>
      <c r="C91" s="14"/>
      <c r="D91" s="14"/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55" t="s">
        <v>55</v>
      </c>
      <c r="B92" s="114">
        <v>0</v>
      </c>
      <c r="C92" s="14"/>
      <c r="D92" s="14"/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55" t="s">
        <v>73</v>
      </c>
      <c r="B93" s="114">
        <v>0</v>
      </c>
      <c r="C93" s="14"/>
      <c r="D93" s="14"/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55"/>
      <c r="B94" s="114">
        <v>0</v>
      </c>
      <c r="C94" s="14"/>
      <c r="D94" s="14"/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58" t="s">
        <v>43</v>
      </c>
      <c r="B95" s="66">
        <f>SUM(B92:B94)</f>
        <v>0</v>
      </c>
      <c r="C95" s="14"/>
      <c r="D95" s="14"/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78" t="s">
        <v>56</v>
      </c>
      <c r="B96" s="79"/>
      <c r="C96" s="14"/>
      <c r="D96" s="14"/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80" t="s">
        <v>57</v>
      </c>
      <c r="B97" s="114">
        <v>0</v>
      </c>
      <c r="C97" s="14"/>
      <c r="D97" s="14"/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81"/>
      <c r="B98" s="114">
        <v>0</v>
      </c>
      <c r="C98" s="14"/>
      <c r="D98" s="14"/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81"/>
      <c r="B99" s="114">
        <v>0</v>
      </c>
      <c r="C99" s="14"/>
      <c r="D99" s="14"/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82" t="s">
        <v>43</v>
      </c>
      <c r="B100" s="59">
        <f>SUM(B97:B99)</f>
        <v>0</v>
      </c>
      <c r="C100" s="14"/>
      <c r="D100" s="14"/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51" t="s">
        <v>58</v>
      </c>
      <c r="B101" s="53"/>
      <c r="C101" s="14"/>
      <c r="D101" s="14"/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80"/>
      <c r="B102" s="114">
        <v>0</v>
      </c>
      <c r="C102" s="14"/>
      <c r="D102" s="14"/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80"/>
      <c r="B103" s="114">
        <v>0</v>
      </c>
      <c r="C103" s="14"/>
      <c r="D103" s="14"/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83" t="s">
        <v>43</v>
      </c>
      <c r="B104" s="84">
        <f>B102+B103</f>
        <v>0</v>
      </c>
      <c r="C104" s="14"/>
      <c r="D104" s="14"/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85" t="s">
        <v>59</v>
      </c>
      <c r="B105" s="86">
        <f>B54+B66+B78+B90+B95+B100+B104</f>
        <v>0</v>
      </c>
      <c r="C105" s="14"/>
      <c r="D105" s="14"/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14"/>
      <c r="B106" s="29"/>
      <c r="C106" s="2"/>
      <c r="D106" s="2"/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x14ac:dyDescent="0.25">
      <c r="A107" s="1" t="s">
        <v>60</v>
      </c>
      <c r="B107" s="42"/>
      <c r="C107" s="2"/>
      <c r="D107" s="2"/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x14ac:dyDescent="0.25">
      <c r="A108" s="1"/>
      <c r="B108" s="42"/>
      <c r="C108" s="2"/>
      <c r="D108" s="2"/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x14ac:dyDescent="0.25">
      <c r="A109" s="43" t="s">
        <v>7</v>
      </c>
      <c r="B109" s="43" t="s">
        <v>34</v>
      </c>
      <c r="C109" s="2"/>
      <c r="D109" s="2"/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44" t="s">
        <v>61</v>
      </c>
      <c r="B110" s="87">
        <f>E26</f>
        <v>0</v>
      </c>
      <c r="C110" s="2"/>
      <c r="D110" s="2"/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44" t="s">
        <v>62</v>
      </c>
      <c r="B111" s="88">
        <f>D36</f>
        <v>0</v>
      </c>
      <c r="C111" s="89"/>
      <c r="D111" s="2"/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44" t="s">
        <v>63</v>
      </c>
      <c r="B112" s="45">
        <f>B110-B111</f>
        <v>0</v>
      </c>
      <c r="C112" s="2"/>
      <c r="D112" s="2"/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44" t="s">
        <v>64</v>
      </c>
      <c r="B113" s="90">
        <f>B105</f>
        <v>0</v>
      </c>
      <c r="C113" s="91"/>
      <c r="D113" s="2"/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x14ac:dyDescent="0.25">
      <c r="A114" s="92" t="s">
        <v>65</v>
      </c>
      <c r="B114" s="93">
        <f>+B112-B113</f>
        <v>0</v>
      </c>
      <c r="C114" s="94"/>
      <c r="D114" s="2"/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x14ac:dyDescent="0.25">
      <c r="A115" s="95" t="s">
        <v>66</v>
      </c>
      <c r="B115" s="96"/>
      <c r="C115" s="91"/>
      <c r="D115" s="2"/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x14ac:dyDescent="0.25">
      <c r="A116" s="97" t="s">
        <v>71</v>
      </c>
      <c r="B116" s="98">
        <f>B114* 0.6</f>
        <v>0</v>
      </c>
      <c r="C116" s="99"/>
      <c r="D116" s="2"/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x14ac:dyDescent="0.25">
      <c r="A117" s="100" t="s">
        <v>70</v>
      </c>
      <c r="B117" s="101">
        <f>B114*0.4</f>
        <v>0</v>
      </c>
      <c r="C117" s="99"/>
      <c r="D117" s="2"/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63.75" x14ac:dyDescent="0.25">
      <c r="A118" s="102" t="s">
        <v>72</v>
      </c>
      <c r="B118" s="103">
        <f>D32+D34+B116</f>
        <v>0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87.75" customHeight="1" x14ac:dyDescent="0.25">
      <c r="A119" s="115" t="s">
        <v>67</v>
      </c>
      <c r="B119" s="11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75" customHeight="1" x14ac:dyDescent="0.25">
      <c r="A120" s="115" t="s">
        <v>68</v>
      </c>
      <c r="B120" s="11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72.75" customHeight="1" x14ac:dyDescent="0.25">
      <c r="A121" s="115" t="s">
        <v>69</v>
      </c>
      <c r="B121" s="11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sheetProtection algorithmName="SHA-512" hashValue="vx2T2aY1WwGGpdBT4Vn/gMfYZTD9RvpqSP0CVyWdzUEkOKeGMpIHyE2BOnNopJLlY7Zh11iSeXtQ0/NPV+SAuQ==" saltValue="C3vtkitDdn3XEyXsdGFYLA==" spinCount="100000" sheet="1" objects="1" scenarios="1"/>
  <mergeCells count="8">
    <mergeCell ref="A119:B119"/>
    <mergeCell ref="A120:B120"/>
    <mergeCell ref="A121:B121"/>
    <mergeCell ref="A1:D1"/>
    <mergeCell ref="A2:D2"/>
    <mergeCell ref="A26:C26"/>
    <mergeCell ref="B47:E47"/>
    <mergeCell ref="B48:E48"/>
  </mergeCells>
  <pageMargins left="0.511811024" right="0.511811024" top="0.78740157499999996" bottom="0.78740157499999996" header="0" footer="0"/>
  <pageSetup paperSize="9" scale="2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CF - FUSP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</dc:creator>
  <cp:lastModifiedBy>Cristiane</cp:lastModifiedBy>
  <cp:lastPrinted>2023-06-12T14:25:26Z</cp:lastPrinted>
  <dcterms:created xsi:type="dcterms:W3CDTF">2018-10-02T16:33:09Z</dcterms:created>
  <dcterms:modified xsi:type="dcterms:W3CDTF">2024-01-16T12:53:08Z</dcterms:modified>
</cp:coreProperties>
</file>